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washbu\Desktop\"/>
    </mc:Choice>
  </mc:AlternateContent>
  <bookViews>
    <workbookView xWindow="0" yWindow="0" windowWidth="28800" windowHeight="13020" activeTab="1"/>
  </bookViews>
  <sheets>
    <sheet name="Fencing Quick Cost Estimator" sheetId="1" r:id="rId1"/>
    <sheet name="Build your own Estimato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F30" i="2"/>
  <c r="F31" i="2"/>
  <c r="F28" i="2"/>
  <c r="E25" i="2"/>
  <c r="F25" i="2" s="1"/>
  <c r="E21" i="2"/>
  <c r="D21" i="2"/>
  <c r="E37" i="2"/>
  <c r="F37" i="2" s="1"/>
  <c r="E39" i="2"/>
  <c r="F39" i="2" s="1"/>
  <c r="F41" i="2"/>
  <c r="E33" i="2"/>
  <c r="F33" i="2" s="1"/>
  <c r="E27" i="2"/>
  <c r="F27" i="2" s="1"/>
  <c r="E35" i="2"/>
  <c r="F35" i="2" s="1"/>
  <c r="E26" i="2"/>
  <c r="F26" i="2" s="1"/>
  <c r="E23" i="2"/>
  <c r="F23" i="2" s="1"/>
  <c r="E24" i="2"/>
  <c r="F24" i="2" s="1"/>
  <c r="F21" i="2" l="1"/>
  <c r="E22" i="2"/>
  <c r="F22" i="2" s="1"/>
  <c r="E20" i="2"/>
  <c r="F20" i="2" s="1"/>
  <c r="F42" i="2" s="1"/>
  <c r="F43" i="2" s="1"/>
  <c r="F17" i="1"/>
  <c r="F19" i="1"/>
  <c r="F20" i="1"/>
  <c r="F21" i="1"/>
  <c r="F15" i="1"/>
  <c r="F13" i="1"/>
  <c r="F11" i="1"/>
  <c r="F10" i="1"/>
  <c r="F25" i="1" l="1"/>
  <c r="F23" i="1"/>
</calcChain>
</file>

<file path=xl/sharedStrings.xml><?xml version="1.0" encoding="utf-8"?>
<sst xmlns="http://schemas.openxmlformats.org/spreadsheetml/2006/main" count="94" uniqueCount="84">
  <si>
    <t>Fence Type</t>
  </si>
  <si>
    <t>2 Barbed + woven</t>
  </si>
  <si>
    <t>4 strand high tensile</t>
  </si>
  <si>
    <t>3 strand interior</t>
  </si>
  <si>
    <t>Poly temporary one strand</t>
  </si>
  <si>
    <t>*Estimated Fence Cost w/ 4 strand High Tensile</t>
  </si>
  <si>
    <t>or</t>
  </si>
  <si>
    <t>Estimated Fence Cost w/2 Barbed + Woven</t>
  </si>
  <si>
    <t>Cost</t>
  </si>
  <si>
    <t>Unit</t>
  </si>
  <si>
    <t>linear feet</t>
  </si>
  <si>
    <t>liner feet estimated</t>
  </si>
  <si>
    <t>Total</t>
  </si>
  <si>
    <t>https://www.daftlogic.com/projects-google-maps-distance-calculator.htm</t>
  </si>
  <si>
    <t>2. Enter your fencing estimates in the liner feet column below based on what kind of fence you need</t>
  </si>
  <si>
    <t>Distance Calculator Website:</t>
  </si>
  <si>
    <t>Other Helpful Links:</t>
  </si>
  <si>
    <t>Fence Charger</t>
  </si>
  <si>
    <t>1 Strand of barbed wire</t>
  </si>
  <si>
    <t>Item Description</t>
  </si>
  <si>
    <t>General Fencing Budget Installation Cost Builder</t>
  </si>
  <si>
    <t>Your Total Cost</t>
  </si>
  <si>
    <t>Woven Wire 4 Feet Tall</t>
  </si>
  <si>
    <t>Heavy Duty T-post</t>
  </si>
  <si>
    <t>2000' of 12.5 gage, per foot</t>
  </si>
  <si>
    <t>330' of Knot Field Fence, per foot</t>
  </si>
  <si>
    <t>1320' of 12.5 gage, per foot</t>
  </si>
  <si>
    <t>6' Studded T-Post, per post</t>
  </si>
  <si>
    <t>University of Georgia Fencing Construction:</t>
  </si>
  <si>
    <t>http://extension.uga.edu/publications/detail.cfm?number=C774</t>
  </si>
  <si>
    <t>Fence Bracing</t>
  </si>
  <si>
    <t>Wire filled gate</t>
  </si>
  <si>
    <t>T-post insulators</t>
  </si>
  <si>
    <t>Wood Post insulators</t>
  </si>
  <si>
    <t>Your Estimate, linear foot or # Items</t>
  </si>
  <si>
    <t>Description and Unit</t>
  </si>
  <si>
    <t>Pack of 100, non-extending, per insulator</t>
  </si>
  <si>
    <t>pack of 25, non-extending, per insulator</t>
  </si>
  <si>
    <t>Temporary Step in Post, pig tail style, 50' spacing</t>
  </si>
  <si>
    <t>700 feet 3 strand, per foot</t>
  </si>
  <si>
    <t>30 post, 4' tall, per post</t>
  </si>
  <si>
    <t>Per foot estimates are based on the following assumptions:</t>
  </si>
  <si>
    <t>UGA Fence design:</t>
  </si>
  <si>
    <t>* For high tension wire, three wood post with wire and wood bracing every 600' to brace corners or tension on fencing</t>
  </si>
  <si>
    <t>* For Woven fence with barbed wire,  three wood post with wire and wood bracing every 800' to brace corners or tension on fencing</t>
  </si>
  <si>
    <t>General Fencing Budget Installation Quick Cost Estimator</t>
  </si>
  <si>
    <t>* For all fences, t-post are set every 20'</t>
  </si>
  <si>
    <t>Cost- updated 3/3/2017 or Put in your own cost</t>
  </si>
  <si>
    <t>* Basic assumptions are for 10 acre fenced area units or 2640'</t>
  </si>
  <si>
    <t>Fence Corner, every corner angle/sharp turns</t>
  </si>
  <si>
    <t>Number of gates you will add</t>
  </si>
  <si>
    <t>Your t-post spacing in feet</t>
  </si>
  <si>
    <t>Number of corners = moderate to sharp turns</t>
  </si>
  <si>
    <t>Linear Feet of Poly wire needed for grazing control</t>
  </si>
  <si>
    <t>2. Enter your fencing estimates in the liner feet column below based on what kind of fence you need AND the cost if you have cost that are different than listed</t>
  </si>
  <si>
    <t>Total Cost</t>
  </si>
  <si>
    <t># Barbed Wire Strands</t>
  </si>
  <si>
    <t>Total linear feet of woven wire needed</t>
  </si>
  <si>
    <t>Labor Help</t>
  </si>
  <si>
    <t>$ per hour paid to labor</t>
  </si>
  <si>
    <t>Wood Post Staples</t>
  </si>
  <si>
    <t>8lbs of 2" double barbed, per stable</t>
  </si>
  <si>
    <t>*We assume you will need 5 staples to attach woven wire to each post</t>
  </si>
  <si>
    <t>Average cost per foot</t>
  </si>
  <si>
    <t>* We assume a weeks worth of work for one person being paid $11 an hour to help with fencing</t>
  </si>
  <si>
    <t>Your bracing spacing in feet</t>
  </si>
  <si>
    <t>2 Post, one brace + wire, per bracing</t>
  </si>
  <si>
    <t>3 Post, three in ground w/two braces + wire, per corner</t>
  </si>
  <si>
    <t>* We assume 4 sharp to moderate corners in the pasture</t>
  </si>
  <si>
    <t>per unit</t>
  </si>
  <si>
    <t>10 mile solar charger, per item</t>
  </si>
  <si>
    <t>USE WHITE CELLS TO ENTER VAULES</t>
  </si>
  <si>
    <t>* We assume the need for at least two gates</t>
  </si>
  <si>
    <t>1. Use the distance calculator website link below to find your property and estimate your fencing distance</t>
  </si>
  <si>
    <t>3. Use the values you get to add to the animal operation capital cost budget under fencing</t>
  </si>
  <si>
    <t>4. Don’t forget to estimate temporary wire needs if you plan on strip or rotational grazing in your pastures</t>
  </si>
  <si>
    <t>Total linear feet of high tensile fence needed</t>
  </si>
  <si>
    <t># of high tensile wires</t>
  </si>
  <si>
    <t>12 ft. wide 50 in. high, per gate</t>
  </si>
  <si>
    <t>Temporary Polyline</t>
  </si>
  <si>
    <t>1 Strand of high tensile</t>
  </si>
  <si>
    <t>*We assume corner post fence bracing cost for either side of a gate at installation</t>
  </si>
  <si>
    <t>*We assume you will wire woven fence and barbed wire to t-post for attachment</t>
  </si>
  <si>
    <t>*Cost assumptions were made using tractor supply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</si>
</sst>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0000"/>
      <name val="Calibri"/>
      <family val="2"/>
    </font>
    <font>
      <sz val="14"/>
      <color rgb="FF000000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rgb="FF000000"/>
      <name val="Arial"/>
      <family val="2"/>
    </font>
    <font>
      <b/>
      <u/>
      <sz val="14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theme="1"/>
      <name val="Arial"/>
      <family val="2"/>
    </font>
    <font>
      <u/>
      <sz val="16"/>
      <color theme="10"/>
      <name val="Calibri"/>
      <family val="2"/>
      <scheme val="minor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Border="1"/>
    <xf numFmtId="0" fontId="2" fillId="2" borderId="1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5" fillId="3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164" fontId="5" fillId="3" borderId="0" xfId="0" applyNumberFormat="1" applyFont="1" applyFill="1" applyBorder="1"/>
    <xf numFmtId="0" fontId="7" fillId="3" borderId="0" xfId="0" applyFont="1" applyFill="1" applyBorder="1"/>
    <xf numFmtId="164" fontId="7" fillId="3" borderId="0" xfId="0" applyNumberFormat="1" applyFont="1" applyFill="1" applyBorder="1"/>
    <xf numFmtId="0" fontId="7" fillId="3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Protection="1">
      <protection locked="0"/>
    </xf>
    <xf numFmtId="0" fontId="9" fillId="0" borderId="0" xfId="0" applyFont="1" applyAlignment="1">
      <alignment horizontal="right"/>
    </xf>
    <xf numFmtId="0" fontId="10" fillId="0" borderId="0" xfId="2" applyFont="1" applyFill="1" applyBorder="1"/>
    <xf numFmtId="0" fontId="11" fillId="0" borderId="0" xfId="0" applyFont="1" applyFill="1" applyBorder="1"/>
    <xf numFmtId="0" fontId="5" fillId="4" borderId="0" xfId="0" applyFont="1" applyFill="1" applyBorder="1"/>
    <xf numFmtId="1" fontId="5" fillId="0" borderId="0" xfId="0" applyNumberFormat="1" applyFont="1" applyFill="1" applyBorder="1"/>
    <xf numFmtId="0" fontId="12" fillId="0" borderId="0" xfId="0" applyFont="1" applyFill="1" applyBorder="1"/>
    <xf numFmtId="0" fontId="5" fillId="3" borderId="2" xfId="0" applyFont="1" applyFill="1" applyBorder="1"/>
    <xf numFmtId="0" fontId="5" fillId="0" borderId="2" xfId="0" applyFont="1" applyFill="1" applyBorder="1"/>
    <xf numFmtId="164" fontId="5" fillId="3" borderId="2" xfId="0" applyNumberFormat="1" applyFont="1" applyFill="1" applyBorder="1"/>
    <xf numFmtId="0" fontId="5" fillId="2" borderId="0" xfId="0" applyFont="1" applyFill="1" applyBorder="1"/>
    <xf numFmtId="164" fontId="5" fillId="4" borderId="0" xfId="0" applyNumberFormat="1" applyFont="1" applyFill="1" applyBorder="1"/>
    <xf numFmtId="0" fontId="3" fillId="0" borderId="0" xfId="0" applyFont="1"/>
    <xf numFmtId="0" fontId="13" fillId="0" borderId="0" xfId="0" applyFont="1" applyFill="1" applyBorder="1"/>
    <xf numFmtId="44" fontId="2" fillId="0" borderId="0" xfId="1" applyFont="1"/>
    <xf numFmtId="44" fontId="2" fillId="0" borderId="0" xfId="0" applyNumberFormat="1" applyFont="1"/>
    <xf numFmtId="44" fontId="2" fillId="2" borderId="0" xfId="0" applyNumberFormat="1" applyFont="1" applyFill="1"/>
    <xf numFmtId="0" fontId="14" fillId="0" borderId="1" xfId="0" applyFont="1" applyBorder="1"/>
    <xf numFmtId="0" fontId="3" fillId="0" borderId="0" xfId="0" applyFont="1" applyAlignment="1">
      <alignment horizontal="right"/>
    </xf>
    <xf numFmtId="0" fontId="15" fillId="0" borderId="0" xfId="2" applyFont="1"/>
    <xf numFmtId="44" fontId="2" fillId="0" borderId="0" xfId="1" applyFont="1" applyBorder="1"/>
    <xf numFmtId="44" fontId="2" fillId="0" borderId="0" xfId="1" applyFont="1" applyBorder="1" applyAlignment="1"/>
    <xf numFmtId="0" fontId="2" fillId="0" borderId="0" xfId="0" applyFont="1" applyAlignment="1">
      <alignment horizontal="center"/>
    </xf>
    <xf numFmtId="44" fontId="2" fillId="0" borderId="1" xfId="1" applyFont="1" applyBorder="1"/>
    <xf numFmtId="0" fontId="7" fillId="2" borderId="0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2" borderId="0" xfId="0" applyFont="1" applyFill="1" applyBorder="1"/>
    <xf numFmtId="44" fontId="2" fillId="2" borderId="0" xfId="1" applyFont="1" applyFill="1" applyBorder="1"/>
    <xf numFmtId="44" fontId="2" fillId="2" borderId="0" xfId="0" applyNumberFormat="1" applyFont="1" applyFill="1" applyBorder="1"/>
    <xf numFmtId="0" fontId="5" fillId="0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4" fontId="2" fillId="0" borderId="0" xfId="1" applyFont="1" applyFill="1" applyAlignment="1"/>
    <xf numFmtId="0" fontId="2" fillId="2" borderId="0" xfId="0" applyFont="1" applyFill="1" applyBorder="1" applyAlignment="1">
      <alignment horizontal="center"/>
    </xf>
    <xf numFmtId="37" fontId="2" fillId="2" borderId="0" xfId="1" applyNumberFormat="1" applyFont="1" applyFill="1" applyBorder="1" applyAlignment="1">
      <alignment horizontal="center"/>
    </xf>
    <xf numFmtId="44" fontId="2" fillId="2" borderId="1" xfId="0" applyNumberFormat="1" applyFont="1" applyFill="1" applyBorder="1"/>
    <xf numFmtId="0" fontId="2" fillId="0" borderId="1" xfId="0" applyFont="1" applyFill="1" applyBorder="1"/>
    <xf numFmtId="0" fontId="16" fillId="0" borderId="0" xfId="0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149679</xdr:colOff>
      <xdr:row>0</xdr:row>
      <xdr:rowOff>81642</xdr:rowOff>
    </xdr:from>
    <xdr:to>
      <xdr:col>2</xdr:col>
      <xdr:colOff>639536</xdr:colOff>
      <xdr:row>0</xdr:row>
      <xdr:rowOff>1331271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81642"/>
          <a:ext cx="2925536" cy="1249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0</xdr:row>
      <xdr:rowOff>122465</xdr:rowOff>
    </xdr:from>
    <xdr:to>
      <xdr:col>1</xdr:col>
      <xdr:colOff>3048000</xdr:colOff>
      <xdr:row>0</xdr:row>
      <xdr:rowOff>1372094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785" y="122465"/>
          <a:ext cx="2925536" cy="1249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xtension.uga.edu/publications/detail.cfm?number=C774" TargetMode="External"/><Relationship Id="rId1" Type="http://schemas.openxmlformats.org/officeDocument/2006/relationships/hyperlink" Target="https://www.daftlogic.com/projects-google-maps-distance-calculator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daftlogic.com/projects-google-maps-distance-calculator.htm" TargetMode="External"/><Relationship Id="rId1" Type="http://schemas.openxmlformats.org/officeDocument/2006/relationships/hyperlink" Target="http://extension.uga.edu/publications/detail.cfm?number=C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70" zoomScaleNormal="70" workbookViewId="0">
      <selection activeCell="B7" sqref="B7"/>
    </sheetView>
  </sheetViews>
  <sheetFormatPr defaultRowHeight="15" x14ac:dyDescent="0.25"/>
  <cols>
    <col min="2" max="2" width="36.42578125" customWidth="1"/>
    <col min="3" max="3" width="13.42578125" customWidth="1"/>
    <col min="4" max="4" width="18.5703125" customWidth="1"/>
    <col min="5" max="5" width="20.42578125" customWidth="1"/>
    <col min="6" max="6" width="24.28515625" customWidth="1"/>
  </cols>
  <sheetData>
    <row r="1" spans="1:7" ht="111.75" customHeight="1" x14ac:dyDescent="0.3">
      <c r="A1" s="7"/>
      <c r="B1" s="8"/>
      <c r="C1" s="8"/>
      <c r="D1" s="8"/>
      <c r="E1" s="8"/>
      <c r="F1" s="8"/>
      <c r="G1" s="7"/>
    </row>
    <row r="2" spans="1:7" ht="38.25" customHeight="1" x14ac:dyDescent="0.35">
      <c r="A2" s="7"/>
      <c r="B2" s="9" t="s">
        <v>45</v>
      </c>
      <c r="C2" s="8"/>
      <c r="D2" s="8"/>
      <c r="E2" s="8"/>
      <c r="F2" s="8"/>
      <c r="G2" s="7"/>
    </row>
    <row r="3" spans="1:7" ht="18.75" customHeight="1" x14ac:dyDescent="0.3">
      <c r="A3" s="7"/>
      <c r="B3" s="10"/>
      <c r="C3" s="8"/>
      <c r="D3" s="8"/>
      <c r="E3" s="8"/>
      <c r="F3" s="8"/>
      <c r="G3" s="7"/>
    </row>
    <row r="4" spans="1:7" ht="18.75" x14ac:dyDescent="0.3">
      <c r="A4" s="7"/>
      <c r="B4" s="12" t="s">
        <v>73</v>
      </c>
      <c r="C4" s="8"/>
      <c r="D4" s="8"/>
      <c r="E4" s="8"/>
      <c r="F4" s="8"/>
      <c r="G4" s="7"/>
    </row>
    <row r="5" spans="1:7" ht="18.75" x14ac:dyDescent="0.3">
      <c r="A5" s="7"/>
      <c r="B5" s="12" t="s">
        <v>14</v>
      </c>
      <c r="C5" s="8"/>
      <c r="D5" s="8"/>
      <c r="E5" s="8"/>
      <c r="F5" s="8"/>
      <c r="G5" s="7"/>
    </row>
    <row r="6" spans="1:7" ht="18.75" x14ac:dyDescent="0.3">
      <c r="A6" s="7"/>
      <c r="B6" s="12" t="s">
        <v>74</v>
      </c>
      <c r="C6" s="22"/>
      <c r="D6" s="8"/>
      <c r="E6" s="8"/>
      <c r="F6" s="8"/>
      <c r="G6" s="7"/>
    </row>
    <row r="7" spans="1:7" ht="18.75" x14ac:dyDescent="0.3">
      <c r="A7" s="7"/>
      <c r="B7" s="12" t="s">
        <v>75</v>
      </c>
      <c r="C7" s="22"/>
      <c r="D7" s="8"/>
      <c r="E7" s="8"/>
      <c r="F7" s="8"/>
      <c r="G7" s="7"/>
    </row>
    <row r="8" spans="1:7" ht="18.75" x14ac:dyDescent="0.3">
      <c r="A8" s="7"/>
      <c r="B8" s="12"/>
      <c r="C8" s="22"/>
      <c r="D8" s="8"/>
      <c r="E8" s="8"/>
      <c r="F8" s="8"/>
      <c r="G8" s="7"/>
    </row>
    <row r="9" spans="1:7" ht="37.5" thickBot="1" x14ac:dyDescent="0.35">
      <c r="A9" s="7"/>
      <c r="B9" s="13" t="s">
        <v>0</v>
      </c>
      <c r="C9" s="13" t="s">
        <v>8</v>
      </c>
      <c r="D9" s="13" t="s">
        <v>9</v>
      </c>
      <c r="E9" s="14" t="s">
        <v>11</v>
      </c>
      <c r="F9" s="15" t="s">
        <v>12</v>
      </c>
      <c r="G9" s="7"/>
    </row>
    <row r="10" spans="1:7" ht="18.75" x14ac:dyDescent="0.3">
      <c r="A10" s="7"/>
      <c r="B10" s="16" t="s">
        <v>1</v>
      </c>
      <c r="C10" s="17">
        <v>1.44</v>
      </c>
      <c r="D10" s="11" t="s">
        <v>10</v>
      </c>
      <c r="E10" s="27">
        <v>0</v>
      </c>
      <c r="F10" s="17">
        <f>C10*E10</f>
        <v>0</v>
      </c>
      <c r="G10" s="7"/>
    </row>
    <row r="11" spans="1:7" ht="18.75" x14ac:dyDescent="0.3">
      <c r="A11" s="7"/>
      <c r="B11" s="16" t="s">
        <v>2</v>
      </c>
      <c r="C11" s="17">
        <v>1.1100000000000001</v>
      </c>
      <c r="D11" s="11" t="s">
        <v>10</v>
      </c>
      <c r="E11" s="27">
        <v>0</v>
      </c>
      <c r="F11" s="17">
        <f>C11*E11</f>
        <v>0</v>
      </c>
      <c r="G11" s="7"/>
    </row>
    <row r="12" spans="1:7" ht="18.75" x14ac:dyDescent="0.3">
      <c r="A12" s="7"/>
      <c r="B12" s="16"/>
      <c r="C12" s="17"/>
      <c r="D12" s="11"/>
      <c r="E12" s="27"/>
      <c r="F12" s="17"/>
      <c r="G12" s="7"/>
    </row>
    <row r="13" spans="1:7" ht="18.75" x14ac:dyDescent="0.3">
      <c r="A13" s="7"/>
      <c r="B13" s="16" t="s">
        <v>3</v>
      </c>
      <c r="C13" s="17">
        <v>1.06</v>
      </c>
      <c r="D13" s="11" t="s">
        <v>10</v>
      </c>
      <c r="E13" s="27">
        <v>0</v>
      </c>
      <c r="F13" s="17">
        <f>C13*E13</f>
        <v>0</v>
      </c>
      <c r="G13" s="7"/>
    </row>
    <row r="14" spans="1:7" ht="18.75" x14ac:dyDescent="0.3">
      <c r="A14" s="7"/>
      <c r="B14" s="11"/>
      <c r="C14" s="11"/>
      <c r="D14" s="11"/>
      <c r="E14" s="8"/>
      <c r="F14" s="11"/>
      <c r="G14" s="7"/>
    </row>
    <row r="15" spans="1:7" ht="18.75" x14ac:dyDescent="0.3">
      <c r="A15" s="7"/>
      <c r="B15" s="16" t="s">
        <v>4</v>
      </c>
      <c r="C15" s="17">
        <v>0.26</v>
      </c>
      <c r="D15" s="11" t="s">
        <v>10</v>
      </c>
      <c r="E15" s="27">
        <v>0</v>
      </c>
      <c r="F15" s="17">
        <f>C15*E15</f>
        <v>0</v>
      </c>
      <c r="G15" s="7"/>
    </row>
    <row r="16" spans="1:7" ht="18.75" x14ac:dyDescent="0.3">
      <c r="A16" s="7"/>
      <c r="B16" s="11"/>
      <c r="C16" s="11"/>
      <c r="D16" s="11"/>
      <c r="E16" s="8"/>
      <c r="F16" s="17"/>
      <c r="G16" s="7"/>
    </row>
    <row r="17" spans="1:7" ht="18.75" x14ac:dyDescent="0.3">
      <c r="A17" s="7"/>
      <c r="B17" s="29" t="s">
        <v>17</v>
      </c>
      <c r="C17" s="31">
        <v>250</v>
      </c>
      <c r="D17" s="29" t="s">
        <v>69</v>
      </c>
      <c r="E17" s="30"/>
      <c r="F17" s="31">
        <f t="shared" ref="F17:F21" si="0">C17*E17</f>
        <v>0</v>
      </c>
      <c r="G17" s="7"/>
    </row>
    <row r="18" spans="1:7" ht="18.75" x14ac:dyDescent="0.3">
      <c r="A18" s="7"/>
      <c r="B18" s="26"/>
      <c r="C18" s="26"/>
      <c r="D18" s="26"/>
      <c r="E18" s="32"/>
      <c r="F18" s="33"/>
      <c r="G18" s="7"/>
    </row>
    <row r="19" spans="1:7" ht="18.75" x14ac:dyDescent="0.3">
      <c r="A19" s="7"/>
      <c r="B19" s="8"/>
      <c r="C19" s="8"/>
      <c r="D19" s="8"/>
      <c r="E19" s="8"/>
      <c r="F19" s="17">
        <f t="shared" si="0"/>
        <v>0</v>
      </c>
      <c r="G19" s="7"/>
    </row>
    <row r="20" spans="1:7" ht="18.75" x14ac:dyDescent="0.3">
      <c r="A20" s="7"/>
      <c r="B20" s="8"/>
      <c r="C20" s="8"/>
      <c r="D20" s="8"/>
      <c r="E20" s="8"/>
      <c r="F20" s="17">
        <f t="shared" si="0"/>
        <v>0</v>
      </c>
      <c r="G20" s="7"/>
    </row>
    <row r="21" spans="1:7" ht="18.75" x14ac:dyDescent="0.3">
      <c r="A21" s="7"/>
      <c r="B21" s="8"/>
      <c r="C21" s="8"/>
      <c r="D21" s="8"/>
      <c r="E21" s="8"/>
      <c r="F21" s="17">
        <f t="shared" si="0"/>
        <v>0</v>
      </c>
      <c r="G21" s="7"/>
    </row>
    <row r="22" spans="1:7" ht="18.75" x14ac:dyDescent="0.3">
      <c r="A22" s="7"/>
      <c r="B22" s="16"/>
      <c r="C22" s="11"/>
      <c r="D22" s="11"/>
      <c r="E22" s="11"/>
      <c r="F22" s="11"/>
      <c r="G22" s="7"/>
    </row>
    <row r="23" spans="1:7" ht="18.75" x14ac:dyDescent="0.3">
      <c r="A23" s="7"/>
      <c r="B23" s="18" t="s">
        <v>5</v>
      </c>
      <c r="C23" s="18"/>
      <c r="D23" s="18"/>
      <c r="E23" s="18"/>
      <c r="F23" s="19">
        <f>F11+F13+F15+F17</f>
        <v>0</v>
      </c>
      <c r="G23" s="7"/>
    </row>
    <row r="24" spans="1:7" ht="18.75" x14ac:dyDescent="0.3">
      <c r="A24" s="7"/>
      <c r="B24" s="20" t="s">
        <v>6</v>
      </c>
      <c r="C24" s="18"/>
      <c r="D24" s="18"/>
      <c r="E24" s="18"/>
      <c r="F24" s="19"/>
      <c r="G24" s="7"/>
    </row>
    <row r="25" spans="1:7" ht="18.75" x14ac:dyDescent="0.3">
      <c r="A25" s="7"/>
      <c r="B25" s="18" t="s">
        <v>7</v>
      </c>
      <c r="C25" s="18"/>
      <c r="D25" s="18"/>
      <c r="E25" s="18"/>
      <c r="F25" s="19">
        <f>F10+F13+F15+F17</f>
        <v>0</v>
      </c>
      <c r="G25" s="7"/>
    </row>
    <row r="26" spans="1:7" ht="18.75" x14ac:dyDescent="0.3">
      <c r="A26" s="7"/>
      <c r="B26" s="8"/>
      <c r="C26" s="8"/>
      <c r="D26" s="8"/>
      <c r="E26" s="8"/>
      <c r="F26" s="8"/>
      <c r="G26" s="7"/>
    </row>
    <row r="27" spans="1:7" ht="21" x14ac:dyDescent="0.35">
      <c r="A27" s="7"/>
      <c r="B27" s="23" t="s">
        <v>15</v>
      </c>
      <c r="C27" s="24" t="s">
        <v>13</v>
      </c>
      <c r="D27" s="25"/>
      <c r="E27" s="25"/>
      <c r="F27" s="25"/>
      <c r="G27" s="7"/>
    </row>
    <row r="28" spans="1:7" ht="18.75" x14ac:dyDescent="0.3">
      <c r="A28" s="7"/>
      <c r="B28" s="28" t="s">
        <v>16</v>
      </c>
      <c r="C28" s="8"/>
      <c r="D28" s="8"/>
      <c r="E28" s="8"/>
      <c r="F28" s="8"/>
      <c r="G28" s="7"/>
    </row>
    <row r="29" spans="1:7" ht="21" x14ac:dyDescent="0.35">
      <c r="A29" s="7"/>
      <c r="B29" s="8" t="s">
        <v>42</v>
      </c>
      <c r="C29" s="24" t="s">
        <v>29</v>
      </c>
      <c r="D29" s="25"/>
      <c r="E29" s="25"/>
      <c r="F29" s="25"/>
      <c r="G29" s="7"/>
    </row>
    <row r="30" spans="1:7" ht="18.75" x14ac:dyDescent="0.3">
      <c r="A30" s="7"/>
      <c r="B30" s="8"/>
      <c r="C30" s="21"/>
      <c r="D30" s="21"/>
      <c r="E30" s="21"/>
      <c r="F30" s="21"/>
      <c r="G30" s="7"/>
    </row>
    <row r="31" spans="1:7" ht="18.75" x14ac:dyDescent="0.3">
      <c r="A31" s="7"/>
      <c r="B31" s="10" t="s">
        <v>41</v>
      </c>
      <c r="C31" s="21"/>
      <c r="D31" s="21"/>
      <c r="E31" s="8"/>
      <c r="F31" s="8"/>
      <c r="G31" s="7"/>
    </row>
    <row r="32" spans="1:7" ht="18.75" x14ac:dyDescent="0.3">
      <c r="A32" s="7"/>
      <c r="B32" s="8" t="s">
        <v>68</v>
      </c>
      <c r="C32" s="21"/>
      <c r="D32" s="21"/>
      <c r="E32" s="8"/>
      <c r="F32" s="8"/>
      <c r="G32" s="7"/>
    </row>
    <row r="33" spans="1:7" ht="18.75" x14ac:dyDescent="0.3">
      <c r="A33" s="7"/>
      <c r="B33" s="8" t="s">
        <v>43</v>
      </c>
      <c r="C33" s="8"/>
      <c r="D33" s="8"/>
      <c r="E33" s="8"/>
      <c r="F33" s="8"/>
      <c r="G33" s="7"/>
    </row>
    <row r="34" spans="1:7" ht="18" x14ac:dyDescent="0.25">
      <c r="B34" s="8" t="s">
        <v>46</v>
      </c>
    </row>
    <row r="35" spans="1:7" ht="18" x14ac:dyDescent="0.25">
      <c r="B35" s="8" t="s">
        <v>72</v>
      </c>
    </row>
    <row r="36" spans="1:7" ht="18" x14ac:dyDescent="0.25">
      <c r="B36" s="8" t="s">
        <v>44</v>
      </c>
    </row>
    <row r="37" spans="1:7" ht="18" x14ac:dyDescent="0.25">
      <c r="B37" s="8" t="s">
        <v>48</v>
      </c>
    </row>
    <row r="38" spans="1:7" ht="18" x14ac:dyDescent="0.25">
      <c r="B38" s="8" t="s">
        <v>64</v>
      </c>
    </row>
    <row r="39" spans="1:7" ht="18" x14ac:dyDescent="0.25">
      <c r="B39" s="8"/>
    </row>
    <row r="40" spans="1:7" ht="18" x14ac:dyDescent="0.25">
      <c r="B40" s="8"/>
    </row>
    <row r="41" spans="1:7" ht="18" x14ac:dyDescent="0.25">
      <c r="B41" s="8"/>
    </row>
  </sheetData>
  <dataValidations count="1">
    <dataValidation type="decimal" operator="greaterThanOrEqual" allowBlank="1" showInputMessage="1" showErrorMessage="1" sqref="C6:C8">
      <formula1>0</formula1>
    </dataValidation>
  </dataValidations>
  <hyperlinks>
    <hyperlink ref="C27" r:id="rId1"/>
    <hyperlink ref="C29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="70" zoomScaleNormal="70" workbookViewId="0">
      <selection activeCell="D44" sqref="D44"/>
    </sheetView>
  </sheetViews>
  <sheetFormatPr defaultRowHeight="18" x14ac:dyDescent="0.25"/>
  <cols>
    <col min="1" max="1" width="9.140625" style="1"/>
    <col min="2" max="2" width="71.42578125" style="1" customWidth="1"/>
    <col min="3" max="3" width="66.42578125" style="1" customWidth="1"/>
    <col min="4" max="6" width="72.85546875" style="1" customWidth="1"/>
    <col min="7" max="16384" width="9.140625" style="1"/>
  </cols>
  <sheetData>
    <row r="1" spans="1:7" ht="114.75" customHeight="1" x14ac:dyDescent="0.25">
      <c r="A1" s="8"/>
      <c r="B1" s="8"/>
      <c r="C1" s="8"/>
      <c r="D1" s="8"/>
      <c r="E1" s="8"/>
      <c r="F1" s="8"/>
      <c r="G1" s="8"/>
    </row>
    <row r="2" spans="1:7" ht="38.25" customHeight="1" x14ac:dyDescent="0.4">
      <c r="A2" s="8"/>
      <c r="B2" s="35" t="s">
        <v>20</v>
      </c>
      <c r="C2" s="8"/>
      <c r="D2" s="8"/>
      <c r="E2" s="8"/>
      <c r="F2" s="8"/>
      <c r="G2" s="8"/>
    </row>
    <row r="3" spans="1:7" ht="20.25" customHeight="1" x14ac:dyDescent="0.3">
      <c r="A3" s="8"/>
      <c r="B3" s="59" t="s">
        <v>71</v>
      </c>
      <c r="C3" s="8"/>
      <c r="D3" s="8"/>
      <c r="E3" s="8"/>
      <c r="F3" s="8"/>
      <c r="G3" s="8"/>
    </row>
    <row r="4" spans="1:7" ht="21" customHeight="1" x14ac:dyDescent="0.25">
      <c r="A4" s="8"/>
      <c r="B4" s="46" t="s">
        <v>53</v>
      </c>
      <c r="C4" s="52">
        <v>500</v>
      </c>
      <c r="D4" s="8"/>
      <c r="E4" s="8"/>
      <c r="F4" s="8"/>
      <c r="G4" s="8"/>
    </row>
    <row r="5" spans="1:7" ht="21" customHeight="1" x14ac:dyDescent="0.25">
      <c r="A5" s="8"/>
      <c r="B5" s="46" t="s">
        <v>52</v>
      </c>
      <c r="C5" s="52">
        <v>0</v>
      </c>
      <c r="D5" s="8"/>
      <c r="E5" s="8"/>
      <c r="F5" s="8"/>
      <c r="G5" s="8"/>
    </row>
    <row r="6" spans="1:7" ht="21" customHeight="1" x14ac:dyDescent="0.25">
      <c r="A6" s="8"/>
      <c r="B6" s="46" t="s">
        <v>76</v>
      </c>
      <c r="C6" s="52">
        <v>0</v>
      </c>
      <c r="D6" s="8"/>
      <c r="E6" s="8"/>
      <c r="F6" s="8"/>
      <c r="G6" s="8"/>
    </row>
    <row r="7" spans="1:7" ht="21" customHeight="1" x14ac:dyDescent="0.25">
      <c r="A7" s="8"/>
      <c r="B7" s="46" t="s">
        <v>50</v>
      </c>
      <c r="C7" s="52">
        <v>0</v>
      </c>
      <c r="D7" s="8"/>
      <c r="E7" s="8"/>
      <c r="F7" s="8"/>
      <c r="G7" s="8"/>
    </row>
    <row r="8" spans="1:7" ht="21" customHeight="1" x14ac:dyDescent="0.25">
      <c r="A8" s="8"/>
      <c r="B8" s="46" t="s">
        <v>51</v>
      </c>
      <c r="C8" s="52">
        <v>20</v>
      </c>
      <c r="D8" s="8"/>
      <c r="E8" s="8"/>
      <c r="F8" s="8"/>
      <c r="G8" s="8"/>
    </row>
    <row r="9" spans="1:7" ht="21" customHeight="1" x14ac:dyDescent="0.25">
      <c r="A9" s="8"/>
      <c r="B9" s="46" t="s">
        <v>65</v>
      </c>
      <c r="C9" s="52">
        <v>100</v>
      </c>
      <c r="D9" s="8"/>
      <c r="E9" s="8"/>
      <c r="F9" s="8"/>
      <c r="G9" s="8"/>
    </row>
    <row r="10" spans="1:7" ht="21" customHeight="1" x14ac:dyDescent="0.25">
      <c r="A10" s="8"/>
      <c r="B10" s="46" t="s">
        <v>77</v>
      </c>
      <c r="C10" s="52">
        <v>3</v>
      </c>
      <c r="D10" s="8"/>
      <c r="E10" s="8"/>
      <c r="F10" s="8"/>
      <c r="G10" s="8"/>
    </row>
    <row r="11" spans="1:7" ht="21" customHeight="1" x14ac:dyDescent="0.25">
      <c r="A11" s="8"/>
      <c r="B11" s="46" t="s">
        <v>57</v>
      </c>
      <c r="C11" s="52">
        <v>0</v>
      </c>
      <c r="D11" s="8"/>
      <c r="E11" s="8"/>
      <c r="F11" s="8"/>
      <c r="G11" s="8"/>
    </row>
    <row r="12" spans="1:7" ht="21" customHeight="1" x14ac:dyDescent="0.25">
      <c r="A12" s="8"/>
      <c r="B12" s="46" t="s">
        <v>56</v>
      </c>
      <c r="C12" s="52">
        <v>0</v>
      </c>
      <c r="D12" s="8"/>
      <c r="E12" s="8"/>
      <c r="F12" s="8"/>
      <c r="G12" s="8"/>
    </row>
    <row r="13" spans="1:7" ht="18.75" customHeight="1" x14ac:dyDescent="0.25">
      <c r="A13" s="8"/>
      <c r="B13" s="10"/>
      <c r="C13" s="8"/>
      <c r="D13" s="8"/>
      <c r="E13" s="8"/>
      <c r="F13" s="8"/>
      <c r="G13" s="8"/>
    </row>
    <row r="14" spans="1:7" x14ac:dyDescent="0.25">
      <c r="A14" s="8"/>
      <c r="B14" s="12" t="s">
        <v>73</v>
      </c>
      <c r="C14" s="8"/>
      <c r="D14" s="8"/>
      <c r="E14" s="8"/>
      <c r="F14" s="8"/>
      <c r="G14" s="8"/>
    </row>
    <row r="15" spans="1:7" x14ac:dyDescent="0.25">
      <c r="A15" s="8"/>
      <c r="B15" s="12" t="s">
        <v>54</v>
      </c>
      <c r="C15" s="8"/>
      <c r="D15" s="8"/>
      <c r="E15" s="8"/>
      <c r="F15" s="8"/>
      <c r="G15" s="8"/>
    </row>
    <row r="16" spans="1:7" x14ac:dyDescent="0.25">
      <c r="A16" s="8"/>
      <c r="B16" s="12" t="s">
        <v>74</v>
      </c>
      <c r="C16" s="22"/>
      <c r="D16" s="8"/>
      <c r="E16" s="8"/>
      <c r="F16" s="8"/>
      <c r="G16" s="8"/>
    </row>
    <row r="17" spans="1:7" x14ac:dyDescent="0.25">
      <c r="A17" s="8"/>
      <c r="B17" s="12" t="s">
        <v>75</v>
      </c>
      <c r="C17" s="22"/>
      <c r="D17" s="8"/>
      <c r="E17" s="8"/>
      <c r="F17" s="8"/>
      <c r="G17" s="8"/>
    </row>
    <row r="18" spans="1:7" x14ac:dyDescent="0.25">
      <c r="A18" s="8"/>
      <c r="B18" s="12"/>
      <c r="C18" s="22"/>
      <c r="D18" s="8"/>
      <c r="E18" s="8"/>
      <c r="F18" s="8"/>
      <c r="G18" s="8"/>
    </row>
    <row r="19" spans="1:7" ht="21" thickBot="1" x14ac:dyDescent="0.35">
      <c r="B19" s="39" t="s">
        <v>19</v>
      </c>
      <c r="C19" s="39" t="s">
        <v>35</v>
      </c>
      <c r="D19" s="39" t="s">
        <v>47</v>
      </c>
      <c r="E19" s="39" t="s">
        <v>34</v>
      </c>
      <c r="F19" s="39" t="s">
        <v>21</v>
      </c>
    </row>
    <row r="20" spans="1:7" x14ac:dyDescent="0.25">
      <c r="B20" s="49" t="s">
        <v>33</v>
      </c>
      <c r="C20" s="5" t="s">
        <v>36</v>
      </c>
      <c r="D20" s="43">
        <v>0.39</v>
      </c>
      <c r="E20" s="55">
        <f>ROUND((((C5*3)*C10)+((E25*2)*C10)),0)</f>
        <v>0</v>
      </c>
      <c r="F20" s="38">
        <f>D20*E20</f>
        <v>0</v>
      </c>
    </row>
    <row r="21" spans="1:7" x14ac:dyDescent="0.25">
      <c r="B21" s="49" t="s">
        <v>60</v>
      </c>
      <c r="C21" s="5" t="s">
        <v>61</v>
      </c>
      <c r="D21" s="43">
        <f>25/268</f>
        <v>9.3283582089552244E-2</v>
      </c>
      <c r="E21" s="55">
        <f>ROUND(((C12+5)*((C5*3)+((C11/C9)*2)+(C7*6))),0)</f>
        <v>0</v>
      </c>
      <c r="F21" s="38">
        <f>D21*E21</f>
        <v>0</v>
      </c>
    </row>
    <row r="22" spans="1:7" x14ac:dyDescent="0.25">
      <c r="B22" s="49" t="s">
        <v>32</v>
      </c>
      <c r="C22" s="5" t="s">
        <v>37</v>
      </c>
      <c r="D22" s="43">
        <v>0.159</v>
      </c>
      <c r="E22" s="55">
        <f>E24*C10</f>
        <v>0</v>
      </c>
      <c r="F22" s="38">
        <f>D22*E22</f>
        <v>0</v>
      </c>
    </row>
    <row r="23" spans="1:7" x14ac:dyDescent="0.25">
      <c r="B23" s="49" t="s">
        <v>31</v>
      </c>
      <c r="C23" s="5" t="s">
        <v>78</v>
      </c>
      <c r="D23" s="43">
        <v>150</v>
      </c>
      <c r="E23" s="56">
        <f>C7</f>
        <v>0</v>
      </c>
      <c r="F23" s="38">
        <f>D23*E23</f>
        <v>0</v>
      </c>
    </row>
    <row r="24" spans="1:7" x14ac:dyDescent="0.25">
      <c r="B24" s="4" t="s">
        <v>23</v>
      </c>
      <c r="C24" s="3" t="s">
        <v>27</v>
      </c>
      <c r="D24" s="54">
        <v>3.89</v>
      </c>
      <c r="E24" s="53">
        <f>C6/C8</f>
        <v>0</v>
      </c>
      <c r="F24" s="38">
        <f>D24*E24</f>
        <v>0</v>
      </c>
    </row>
    <row r="25" spans="1:7" x14ac:dyDescent="0.25">
      <c r="B25" s="4" t="s">
        <v>30</v>
      </c>
      <c r="C25" s="3" t="s">
        <v>66</v>
      </c>
      <c r="D25" s="54">
        <v>25</v>
      </c>
      <c r="E25" s="53">
        <f>ROUND(((C6+C11)/C9),0)</f>
        <v>0</v>
      </c>
      <c r="F25" s="38">
        <f>(D25*E25)+(C11/C8)</f>
        <v>0</v>
      </c>
    </row>
    <row r="26" spans="1:7" x14ac:dyDescent="0.25">
      <c r="B26" s="4" t="s">
        <v>49</v>
      </c>
      <c r="C26" s="3" t="s">
        <v>67</v>
      </c>
      <c r="D26" s="54">
        <v>37</v>
      </c>
      <c r="E26" s="53">
        <f>C5+(C7*2)</f>
        <v>0</v>
      </c>
      <c r="F26" s="38">
        <f>D26*E26</f>
        <v>0</v>
      </c>
    </row>
    <row r="27" spans="1:7" x14ac:dyDescent="0.25">
      <c r="B27" s="4" t="s">
        <v>38</v>
      </c>
      <c r="C27" s="3" t="s">
        <v>40</v>
      </c>
      <c r="D27" s="36">
        <v>3</v>
      </c>
      <c r="E27" s="53">
        <f>C4/50</f>
        <v>10</v>
      </c>
      <c r="F27" s="38">
        <f>D27*E27</f>
        <v>30</v>
      </c>
    </row>
    <row r="28" spans="1:7" x14ac:dyDescent="0.25">
      <c r="B28" s="4" t="s">
        <v>17</v>
      </c>
      <c r="C28" s="3" t="s">
        <v>70</v>
      </c>
      <c r="D28" s="36">
        <v>250</v>
      </c>
      <c r="E28" s="44">
        <v>0</v>
      </c>
      <c r="F28" s="38">
        <f>D28*E28</f>
        <v>0</v>
      </c>
    </row>
    <row r="29" spans="1:7" x14ac:dyDescent="0.25">
      <c r="B29" s="47"/>
      <c r="C29" s="48"/>
      <c r="D29" s="36"/>
      <c r="E29" s="44"/>
      <c r="F29" s="38">
        <f t="shared" ref="F29:F30" si="0">D29*E29</f>
        <v>0</v>
      </c>
    </row>
    <row r="30" spans="1:7" x14ac:dyDescent="0.25">
      <c r="B30" s="47"/>
      <c r="C30" s="48"/>
      <c r="D30" s="36"/>
      <c r="E30" s="44"/>
      <c r="F30" s="38">
        <f t="shared" si="0"/>
        <v>0</v>
      </c>
    </row>
    <row r="31" spans="1:7" x14ac:dyDescent="0.25">
      <c r="B31" s="47"/>
      <c r="C31" s="48"/>
      <c r="D31" s="36"/>
      <c r="E31" s="44"/>
      <c r="F31" s="38">
        <f>D31*E31</f>
        <v>0</v>
      </c>
    </row>
    <row r="32" spans="1:7" x14ac:dyDescent="0.25">
      <c r="B32" s="4"/>
      <c r="C32" s="3"/>
      <c r="D32" s="3"/>
      <c r="E32" s="3"/>
      <c r="F32" s="38"/>
    </row>
    <row r="33" spans="2:6" x14ac:dyDescent="0.25">
      <c r="B33" s="4" t="s">
        <v>79</v>
      </c>
      <c r="C33" s="3" t="s">
        <v>39</v>
      </c>
      <c r="D33" s="36">
        <v>2.8000000000000001E-2</v>
      </c>
      <c r="E33" s="53">
        <f>C4</f>
        <v>500</v>
      </c>
      <c r="F33" s="38">
        <f t="shared" ref="F33" si="1">D33*E33</f>
        <v>14</v>
      </c>
    </row>
    <row r="34" spans="2:6" x14ac:dyDescent="0.25">
      <c r="B34" s="4"/>
      <c r="C34" s="3"/>
      <c r="D34" s="3"/>
      <c r="E34" s="3"/>
      <c r="F34" s="38"/>
    </row>
    <row r="35" spans="2:6" x14ac:dyDescent="0.25">
      <c r="B35" s="4" t="s">
        <v>80</v>
      </c>
      <c r="C35" s="3" t="s">
        <v>24</v>
      </c>
      <c r="D35" s="36">
        <v>2.5000000000000001E-2</v>
      </c>
      <c r="E35" s="53">
        <f>C10*C6</f>
        <v>0</v>
      </c>
      <c r="F35" s="38">
        <f>D35*E35</f>
        <v>0</v>
      </c>
    </row>
    <row r="36" spans="2:6" x14ac:dyDescent="0.25">
      <c r="B36" s="4"/>
      <c r="C36" s="3"/>
      <c r="D36" s="3"/>
      <c r="E36" s="3"/>
      <c r="F36" s="38"/>
    </row>
    <row r="37" spans="2:6" x14ac:dyDescent="0.25">
      <c r="B37" s="4" t="s">
        <v>22</v>
      </c>
      <c r="C37" s="3" t="s">
        <v>25</v>
      </c>
      <c r="D37" s="36">
        <v>0.42</v>
      </c>
      <c r="E37" s="3">
        <f>C11</f>
        <v>0</v>
      </c>
      <c r="F37" s="38">
        <f t="shared" ref="F37" si="2">D37*E37</f>
        <v>0</v>
      </c>
    </row>
    <row r="38" spans="2:6" x14ac:dyDescent="0.25">
      <c r="B38" s="4"/>
      <c r="C38" s="3"/>
      <c r="D38" s="3"/>
      <c r="E38" s="3"/>
      <c r="F38" s="38"/>
    </row>
    <row r="39" spans="2:6" x14ac:dyDescent="0.25">
      <c r="B39" s="49" t="s">
        <v>18</v>
      </c>
      <c r="C39" s="5" t="s">
        <v>26</v>
      </c>
      <c r="D39" s="42">
        <v>0.09</v>
      </c>
      <c r="E39" s="5">
        <f>C12*C11</f>
        <v>0</v>
      </c>
      <c r="F39" s="51">
        <f>D39*E39</f>
        <v>0</v>
      </c>
    </row>
    <row r="40" spans="2:6" x14ac:dyDescent="0.25">
      <c r="B40" s="49"/>
      <c r="C40" s="5"/>
      <c r="D40" s="50"/>
      <c r="E40" s="5"/>
      <c r="F40" s="51"/>
    </row>
    <row r="41" spans="2:6" ht="18.75" thickBot="1" x14ac:dyDescent="0.3">
      <c r="B41" s="2" t="s">
        <v>58</v>
      </c>
      <c r="C41" s="6" t="s">
        <v>59</v>
      </c>
      <c r="D41" s="45">
        <v>11</v>
      </c>
      <c r="E41" s="58">
        <v>0</v>
      </c>
      <c r="F41" s="57">
        <f t="shared" ref="F41" si="3">D41*E41</f>
        <v>0</v>
      </c>
    </row>
    <row r="42" spans="2:6" ht="27.75" customHeight="1" x14ac:dyDescent="0.25">
      <c r="B42" s="34" t="s">
        <v>55</v>
      </c>
      <c r="F42" s="37">
        <f>(SUM(F20:F41))*1.1</f>
        <v>48.400000000000006</v>
      </c>
    </row>
    <row r="43" spans="2:6" ht="27.75" customHeight="1" x14ac:dyDescent="0.25">
      <c r="B43" s="34" t="s">
        <v>63</v>
      </c>
      <c r="F43" s="36" t="e">
        <f>IF(AND(C6,C11)=0,0,F42/(C11+C6))</f>
        <v>#DIV/0!</v>
      </c>
    </row>
    <row r="44" spans="2:6" ht="30" customHeight="1" x14ac:dyDescent="0.25">
      <c r="B44" s="1" t="s">
        <v>81</v>
      </c>
    </row>
    <row r="45" spans="2:6" x14ac:dyDescent="0.25">
      <c r="B45" s="1" t="s">
        <v>82</v>
      </c>
    </row>
    <row r="46" spans="2:6" x14ac:dyDescent="0.25">
      <c r="B46" s="1" t="s">
        <v>62</v>
      </c>
    </row>
    <row r="47" spans="2:6" x14ac:dyDescent="0.25">
      <c r="B47" s="1" t="s">
        <v>83</v>
      </c>
    </row>
    <row r="50" spans="3:4" ht="21" x14ac:dyDescent="0.35">
      <c r="C50" s="40" t="s">
        <v>28</v>
      </c>
      <c r="D50" s="41" t="s">
        <v>29</v>
      </c>
    </row>
    <row r="51" spans="3:4" ht="21" x14ac:dyDescent="0.35">
      <c r="C51" s="23" t="s">
        <v>15</v>
      </c>
      <c r="D51" s="24" t="s">
        <v>13</v>
      </c>
    </row>
  </sheetData>
  <dataValidations count="2">
    <dataValidation type="decimal" operator="greaterThanOrEqual" allowBlank="1" showInputMessage="1" showErrorMessage="1" sqref="C16:C18">
      <formula1>0</formula1>
    </dataValidation>
    <dataValidation type="whole" allowBlank="1" showInputMessage="1" showErrorMessage="1" sqref="C10">
      <formula1>0</formula1>
      <formula2>4</formula2>
    </dataValidation>
  </dataValidations>
  <hyperlinks>
    <hyperlink ref="D50" r:id="rId1"/>
    <hyperlink ref="D51" r:id="rId2"/>
  </hyperlinks>
  <pageMargins left="0.7" right="0.7" top="0.75" bottom="0.75" header="0.3" footer="0.3"/>
  <ignoredErrors>
    <ignoredError sqref="F25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Fencing Quick Cost Estimator</vt:lpstr>
      <vt:lpstr>Build your own Estimator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dawashbu</dc:creator>
  <cp:lastModifiedBy>dawashbu</cp:lastModifiedBy>
  <dcterms:created xsi:type="dcterms:W3CDTF">2017-03-03T16:18:52Z</dcterms:created>
  <dcterms:modified xsi:type="dcterms:W3CDTF">2017-03-03T20:35:20Z</dcterms:modified>
</cp:coreProperties>
</file>